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81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'List1'!$A$1:$H$44</definedName>
  </definedNames>
  <calcPr fullCalcOnLoad="1"/>
</workbook>
</file>

<file path=xl/sharedStrings.xml><?xml version="1.0" encoding="utf-8"?>
<sst xmlns="http://schemas.openxmlformats.org/spreadsheetml/2006/main" count="53" uniqueCount="53">
  <si>
    <t>N ucha</t>
  </si>
  <si>
    <t>Bsat ucha</t>
  </si>
  <si>
    <t>P ucha</t>
  </si>
  <si>
    <t>Krídlo:</t>
  </si>
  <si>
    <t>VCHP:</t>
  </si>
  <si>
    <t>ZADÁVANÉ HODNOTY:</t>
  </si>
  <si>
    <t>hlbka koreňa krídla (1)                    [mm]</t>
  </si>
  <si>
    <t>hlbka konca stredu krídla (2)           [mm]</t>
  </si>
  <si>
    <t>hlbka konca ucha (3)                      [mm]</t>
  </si>
  <si>
    <t>dlžka stredu (4)                             [mm]</t>
  </si>
  <si>
    <t>dlžka ucha (5)                               [mm]</t>
  </si>
  <si>
    <t>uhol nábežky stredu (6)                      [°]</t>
  </si>
  <si>
    <t>uhel nábežky ucha (7)                        [°]</t>
  </si>
  <si>
    <t>hlbka stredu VCHP (8)                   [mm]</t>
  </si>
  <si>
    <t>hlbka konca VCHP (9)                   [mm]</t>
  </si>
  <si>
    <t>dlžka polovice VCHP (10)               [mm]</t>
  </si>
  <si>
    <t>uhol nábežky VCHP (11)                    [°]</t>
  </si>
  <si>
    <t>vzdialenosť nábežka-nábežka (12)  [mm]</t>
  </si>
  <si>
    <t>hmotnosť modelu                              [g]</t>
  </si>
  <si>
    <t>ťažisková zásoba                             [%]</t>
  </si>
  <si>
    <t>rozpätie krídla                               [mm]</t>
  </si>
  <si>
    <t>plocha polovce stredu                  [mm2]</t>
  </si>
  <si>
    <t>plocha ucha                                [mm2]</t>
  </si>
  <si>
    <t>plocha krídla                               [mm2]</t>
  </si>
  <si>
    <t>zúženie stredu                                  [-]</t>
  </si>
  <si>
    <t>plocha polovice VCHP                  [mm2]</t>
  </si>
  <si>
    <t>plocha VCHP                              [mm2]</t>
  </si>
  <si>
    <t>zúženie ucha                                    [-]</t>
  </si>
  <si>
    <t>štíhlosť krídla                                    [-]</t>
  </si>
  <si>
    <t>zúženie VCHP                                  [-]</t>
  </si>
  <si>
    <t>Model:</t>
  </si>
  <si>
    <t>Vypočítené hodnoty:</t>
  </si>
  <si>
    <t>N stredu</t>
  </si>
  <si>
    <t>N VCHP</t>
  </si>
  <si>
    <t>Bsat stredu</t>
  </si>
  <si>
    <t>Bsat VCHP</t>
  </si>
  <si>
    <t>Bsat krídla</t>
  </si>
  <si>
    <t>P stredu</t>
  </si>
  <si>
    <t>P VCHP</t>
  </si>
  <si>
    <t>P krídla</t>
  </si>
  <si>
    <t>stredná geometricka šírka krídla     [mm]</t>
  </si>
  <si>
    <t>plošné zaťaženie krídla              [g/dm2]</t>
  </si>
  <si>
    <t>rozpätie VCHP                              [mm]</t>
  </si>
  <si>
    <t>stredná geometricka šírka VCHP    [mm]</t>
  </si>
  <si>
    <t>štíhlosť VCHP                                  [-]</t>
  </si>
  <si>
    <t>Avchp                    [-]</t>
  </si>
  <si>
    <t>rameno VCHP   [mm]</t>
  </si>
  <si>
    <t>ťažisko (T)       [mm]</t>
  </si>
  <si>
    <t>rýchlosť modelu (odhadnite)           [m/s]</t>
  </si>
  <si>
    <t>posun NB          [mm]</t>
  </si>
  <si>
    <t>Reynoldsove číslo na konci stredu Re2  [-]</t>
  </si>
  <si>
    <t>Reynoldsove číslo na konci ucha Re3    [-]</t>
  </si>
  <si>
    <t>Reynoldsove číslo v koreni Re1             [-]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</si>
</sst>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1" fillId="36" borderId="14" xfId="0" applyFont="1" applyFill="1" applyBorder="1" applyAlignment="1" applyProtection="1">
      <alignment/>
      <protection hidden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" fillId="35" borderId="14" xfId="0" applyFont="1" applyFill="1" applyBorder="1" applyAlignment="1" applyProtection="1">
      <alignment/>
      <protection hidden="1"/>
    </xf>
    <xf numFmtId="2" fontId="1" fillId="37" borderId="16" xfId="0" applyNumberFormat="1" applyFont="1" applyFill="1" applyBorder="1" applyAlignment="1" applyProtection="1">
      <alignment/>
      <protection hidden="1"/>
    </xf>
    <xf numFmtId="0" fontId="1" fillId="37" borderId="17" xfId="0" applyFont="1" applyFill="1" applyBorder="1" applyAlignment="1">
      <alignment/>
    </xf>
    <xf numFmtId="0" fontId="0" fillId="38" borderId="18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locked="0"/>
    </xf>
    <xf numFmtId="0" fontId="0" fillId="38" borderId="2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locked="0"/>
    </xf>
    <xf numFmtId="0" fontId="0" fillId="38" borderId="20" xfId="0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locked="0"/>
    </xf>
    <xf numFmtId="0" fontId="0" fillId="38" borderId="22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locked="0"/>
    </xf>
    <xf numFmtId="0" fontId="0" fillId="38" borderId="22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6.25390625" style="0" bestFit="1" customWidth="1"/>
    <col min="2" max="2" width="11.625" style="0" bestFit="1" customWidth="1"/>
    <col min="3" max="3" width="7.00390625" style="0" customWidth="1"/>
    <col min="4" max="4" width="12.875" style="0" bestFit="1" customWidth="1"/>
    <col min="6" max="6" width="6.125" style="0" customWidth="1"/>
    <col min="7" max="7" width="20.25390625" style="0" bestFit="1" customWidth="1"/>
  </cols>
  <sheetData>
    <row r="1" spans="1:2" ht="12.75">
      <c r="A1" s="12" t="s">
        <v>5</v>
      </c>
      <c r="B1" s="4"/>
    </row>
    <row r="2" spans="1:2" ht="13.5" thickBot="1">
      <c r="A2" s="11" t="s">
        <v>3</v>
      </c>
      <c r="B2" s="4"/>
    </row>
    <row r="3" spans="1:2" ht="12.75">
      <c r="A3" s="24" t="s">
        <v>6</v>
      </c>
      <c r="B3" s="25">
        <v>0</v>
      </c>
    </row>
    <row r="4" spans="1:2" ht="12.75">
      <c r="A4" s="26" t="s">
        <v>7</v>
      </c>
      <c r="B4" s="27">
        <v>0</v>
      </c>
    </row>
    <row r="5" spans="1:2" ht="12.75">
      <c r="A5" s="26" t="s">
        <v>8</v>
      </c>
      <c r="B5" s="27">
        <v>0</v>
      </c>
    </row>
    <row r="6" spans="1:2" ht="12.75">
      <c r="A6" s="26" t="s">
        <v>9</v>
      </c>
      <c r="B6" s="27">
        <v>0</v>
      </c>
    </row>
    <row r="7" spans="1:2" ht="12.75">
      <c r="A7" s="26" t="s">
        <v>10</v>
      </c>
      <c r="B7" s="27">
        <v>0</v>
      </c>
    </row>
    <row r="8" spans="1:2" ht="12.75">
      <c r="A8" s="26" t="s">
        <v>11</v>
      </c>
      <c r="B8" s="27">
        <v>0</v>
      </c>
    </row>
    <row r="9" spans="1:2" ht="13.5" thickBot="1">
      <c r="A9" s="32" t="s">
        <v>12</v>
      </c>
      <c r="B9" s="33">
        <v>0</v>
      </c>
    </row>
    <row r="11" spans="1:11" s="1" customFormat="1" ht="13.5" thickBot="1">
      <c r="A11" s="11" t="s">
        <v>4</v>
      </c>
      <c r="B11"/>
      <c r="C11"/>
      <c r="D11"/>
      <c r="E11"/>
      <c r="F11"/>
      <c r="G11"/>
      <c r="H11"/>
      <c r="I11"/>
      <c r="J11"/>
      <c r="K11"/>
    </row>
    <row r="12" spans="1:2" s="1" customFormat="1" ht="12.75">
      <c r="A12" s="24" t="s">
        <v>13</v>
      </c>
      <c r="B12" s="25">
        <v>0</v>
      </c>
    </row>
    <row r="13" spans="1:11" ht="12.75">
      <c r="A13" s="26" t="s">
        <v>14</v>
      </c>
      <c r="B13" s="27">
        <v>0</v>
      </c>
      <c r="C13" s="1"/>
      <c r="D13" s="1"/>
      <c r="E13" s="1"/>
      <c r="F13" s="1"/>
      <c r="G13" s="1"/>
      <c r="H13" s="1"/>
      <c r="I13" s="1"/>
      <c r="J13" s="1"/>
      <c r="K13" s="1"/>
    </row>
    <row r="14" spans="1:2" ht="12.75">
      <c r="A14" s="28" t="s">
        <v>15</v>
      </c>
      <c r="B14" s="29">
        <v>0</v>
      </c>
    </row>
    <row r="15" spans="1:2" ht="13.5" thickBot="1">
      <c r="A15" s="30" t="s">
        <v>16</v>
      </c>
      <c r="B15" s="31">
        <v>5</v>
      </c>
    </row>
    <row r="17" ht="13.5" thickBot="1">
      <c r="A17" s="11" t="s">
        <v>30</v>
      </c>
    </row>
    <row r="18" spans="1:2" ht="12.75">
      <c r="A18" s="24" t="s">
        <v>17</v>
      </c>
      <c r="B18" s="25">
        <v>0</v>
      </c>
    </row>
    <row r="19" spans="1:2" ht="12.75">
      <c r="A19" s="26" t="s">
        <v>19</v>
      </c>
      <c r="B19" s="27">
        <v>0</v>
      </c>
    </row>
    <row r="20" spans="1:2" ht="12.75">
      <c r="A20" s="26" t="s">
        <v>18</v>
      </c>
      <c r="B20" s="27">
        <v>0</v>
      </c>
    </row>
    <row r="21" spans="1:11" s="4" customFormat="1" ht="13.5" thickBot="1">
      <c r="A21" s="32" t="s">
        <v>48</v>
      </c>
      <c r="B21" s="33">
        <v>0</v>
      </c>
      <c r="C21"/>
      <c r="D21"/>
      <c r="E21"/>
      <c r="F21"/>
      <c r="G21"/>
      <c r="H21"/>
      <c r="I21"/>
      <c r="J21"/>
      <c r="K21"/>
    </row>
    <row r="22" spans="1:11" ht="12.75">
      <c r="A22" s="3"/>
      <c r="B22" s="2"/>
      <c r="I22" s="4"/>
      <c r="J22" s="4"/>
      <c r="K22" s="4"/>
    </row>
    <row r="23" ht="13.5" thickBot="1"/>
    <row r="24" spans="1:8" ht="13.5" thickBot="1">
      <c r="A24" s="18" t="s">
        <v>31</v>
      </c>
      <c r="B24" s="19"/>
      <c r="C24" s="19"/>
      <c r="D24" s="19"/>
      <c r="E24" s="19"/>
      <c r="F24" s="19"/>
      <c r="G24" s="19"/>
      <c r="H24" s="20"/>
    </row>
    <row r="25" spans="1:8" ht="12.75">
      <c r="A25" s="16" t="s">
        <v>20</v>
      </c>
      <c r="B25" s="17">
        <f>2*(B6+B7)</f>
        <v>0</v>
      </c>
      <c r="D25" s="6" t="s">
        <v>32</v>
      </c>
      <c r="E25" s="9">
        <f>((B29/(B29+1))+1)*B6/3</f>
        <v>0</v>
      </c>
      <c r="G25" s="6" t="s">
        <v>46</v>
      </c>
      <c r="H25" s="9">
        <f>IF(B18,B18-E35+E34,0)</f>
        <v>0</v>
      </c>
    </row>
    <row r="26" spans="1:8" ht="12.75">
      <c r="A26" s="5" t="s">
        <v>21</v>
      </c>
      <c r="B26" s="8">
        <f>(B3+B4)*B6/2</f>
        <v>0</v>
      </c>
      <c r="D26" s="5" t="s">
        <v>0</v>
      </c>
      <c r="E26" s="8">
        <f>((B30/(B30+1))+1)*B7/3</f>
        <v>0</v>
      </c>
      <c r="G26" s="5" t="s">
        <v>45</v>
      </c>
      <c r="H26" s="8">
        <f>IF(B28,B37*H25/(B28*E31),0)</f>
        <v>0</v>
      </c>
    </row>
    <row r="27" spans="1:8" ht="13.5" thickBot="1">
      <c r="A27" s="5" t="s">
        <v>22</v>
      </c>
      <c r="B27" s="8">
        <f>(B4+B5)*B7/2</f>
        <v>0</v>
      </c>
      <c r="D27" s="5" t="s">
        <v>33</v>
      </c>
      <c r="E27" s="8">
        <f>((B38/(B38+1))+1)*B14/3</f>
        <v>0</v>
      </c>
      <c r="G27" s="7" t="s">
        <v>49</v>
      </c>
      <c r="H27" s="10">
        <f>0.35*H26*E31</f>
        <v>0</v>
      </c>
    </row>
    <row r="28" spans="1:8" ht="13.5" thickBot="1">
      <c r="A28" s="5" t="s">
        <v>23</v>
      </c>
      <c r="B28" s="8">
        <f>2*B26+(2*B27)</f>
        <v>0</v>
      </c>
      <c r="D28" s="5" t="s">
        <v>34</v>
      </c>
      <c r="E28" s="8">
        <f>B3*(2*(1+B29+(B29*B29)))/(3*(1+B29))</f>
        <v>0</v>
      </c>
      <c r="G28" s="21" t="s">
        <v>47</v>
      </c>
      <c r="H28" s="22">
        <f>E35+H27-(0.01*B19*B3)</f>
        <v>0</v>
      </c>
    </row>
    <row r="29" spans="1:5" ht="12.75">
      <c r="A29" s="5" t="s">
        <v>24</v>
      </c>
      <c r="B29" s="8">
        <f>IF(B3,B4/B3,0)</f>
        <v>0</v>
      </c>
      <c r="D29" s="5" t="s">
        <v>1</v>
      </c>
      <c r="E29" s="8">
        <f>IF(B7=0,0,B4*(2*(1+B30+(B30*B30)))/(3*(1+B30)))</f>
        <v>0</v>
      </c>
    </row>
    <row r="30" spans="1:5" ht="12.75">
      <c r="A30" s="5" t="s">
        <v>27</v>
      </c>
      <c r="B30" s="8">
        <f>IF(B4,B5/B4,0)</f>
        <v>0</v>
      </c>
      <c r="D30" s="5" t="s">
        <v>35</v>
      </c>
      <c r="E30" s="8">
        <f>B12*(2*(1+B38+(B38*B38)))/(3*(1+B38))</f>
        <v>0</v>
      </c>
    </row>
    <row r="31" spans="1:5" ht="12.75">
      <c r="A31" s="5" t="s">
        <v>40</v>
      </c>
      <c r="B31" s="13" t="e">
        <f>B28/(2*(B6+B7))</f>
        <v>#DIV/0!</v>
      </c>
      <c r="D31" s="5" t="s">
        <v>36</v>
      </c>
      <c r="E31" s="8">
        <f>IF((B26+B27),((E28*B26)+(E29*B27))/(B26+B27),0)</f>
        <v>0</v>
      </c>
    </row>
    <row r="32" spans="1:5" ht="13.5" thickBot="1">
      <c r="A32" s="7" t="s">
        <v>28</v>
      </c>
      <c r="B32" s="14" t="e">
        <f>B25/B31</f>
        <v>#DIV/0!</v>
      </c>
      <c r="D32" s="5" t="s">
        <v>37</v>
      </c>
      <c r="E32" s="8">
        <f>B3/4+(E25*(TAN(B8*PI()/180)))</f>
        <v>0</v>
      </c>
    </row>
    <row r="33" spans="1:5" ht="13.5" thickBot="1">
      <c r="A33" s="15" t="s">
        <v>41</v>
      </c>
      <c r="B33" s="23" t="e">
        <f>(B20/B28)*10000</f>
        <v>#DIV/0!</v>
      </c>
      <c r="D33" s="5" t="s">
        <v>2</v>
      </c>
      <c r="E33" s="8">
        <f>IF(B7=0,0,B4/4+(E26*(TAN(B9*PI()/180))))</f>
        <v>0</v>
      </c>
    </row>
    <row r="34" spans="4:5" ht="12.75">
      <c r="D34" s="5" t="s">
        <v>38</v>
      </c>
      <c r="E34" s="8">
        <f>B12/4+(E27*(TAN(B15*PI()/180)))</f>
        <v>0</v>
      </c>
    </row>
    <row r="35" spans="1:5" ht="12.75">
      <c r="A35" s="5" t="s">
        <v>42</v>
      </c>
      <c r="B35" s="13">
        <f>2*B14</f>
        <v>0</v>
      </c>
      <c r="D35" s="5" t="s">
        <v>39</v>
      </c>
      <c r="E35" s="8">
        <f>IF((B26+B27),E32+((B27*(B6*TAN(B8*PI()/180)+E33-E32))/(B26+B27)),0)</f>
        <v>0</v>
      </c>
    </row>
    <row r="36" spans="1:2" ht="12.75">
      <c r="A36" s="5" t="s">
        <v>25</v>
      </c>
      <c r="B36" s="8">
        <f>(B12+B13)*B14/2</f>
        <v>0</v>
      </c>
    </row>
    <row r="37" spans="1:2" ht="12.75">
      <c r="A37" s="5" t="s">
        <v>26</v>
      </c>
      <c r="B37" s="8">
        <f>2*B36</f>
        <v>0</v>
      </c>
    </row>
    <row r="38" spans="1:2" ht="12.75">
      <c r="A38" s="5" t="s">
        <v>29</v>
      </c>
      <c r="B38" s="8">
        <f>IF(B12,B13/B12,0)</f>
        <v>0</v>
      </c>
    </row>
    <row r="39" spans="1:2" ht="12.75">
      <c r="A39" s="5" t="s">
        <v>43</v>
      </c>
      <c r="B39" s="13" t="e">
        <f>B37/B35</f>
        <v>#DIV/0!</v>
      </c>
    </row>
    <row r="40" spans="1:2" ht="12.75">
      <c r="A40" s="5" t="s">
        <v>44</v>
      </c>
      <c r="B40" s="13" t="e">
        <f>B35/B39</f>
        <v>#DIV/0!</v>
      </c>
    </row>
    <row r="42" spans="1:2" ht="12.75">
      <c r="A42" s="5" t="s">
        <v>52</v>
      </c>
      <c r="B42" s="13">
        <f>B3*B21*69</f>
        <v>0</v>
      </c>
    </row>
    <row r="43" spans="1:2" ht="12.75">
      <c r="A43" s="5" t="s">
        <v>50</v>
      </c>
      <c r="B43" s="13">
        <f>B4*B21*69</f>
        <v>0</v>
      </c>
    </row>
    <row r="44" spans="1:2" ht="12.75">
      <c r="A44" s="5" t="s">
        <v>51</v>
      </c>
      <c r="B44" s="13">
        <f>B5*B21*69</f>
        <v>0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AutoCAD.Drawing.15" shapeId="1376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Gigi</cp:lastModifiedBy>
  <cp:lastPrinted>2002-10-10T08:12:30Z</cp:lastPrinted>
  <dcterms:created xsi:type="dcterms:W3CDTF">2002-10-04T07:36:36Z</dcterms:created>
  <dcterms:modified xsi:type="dcterms:W3CDTF">2014-01-28T20:05:42Z</dcterms:modified>
  <cp:category/>
  <cp:version/>
  <cp:contentType/>
  <cp:contentStatus/>
</cp:coreProperties>
</file>